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dano\Desktop\"/>
    </mc:Choice>
  </mc:AlternateContent>
  <xr:revisionPtr revIDLastSave="0" documentId="8_{C6BD71C7-F9FD-495E-8E72-5A75A7AAFC07}" xr6:coauthVersionLast="47" xr6:coauthVersionMax="47" xr10:uidLastSave="{00000000-0000-0000-0000-000000000000}"/>
  <bookViews>
    <workbookView xWindow="1320" yWindow="1692" windowWidth="20244" windowHeight="11076" activeTab="1" xr2:uid="{56930131-12C7-4B73-9972-76D3558F63FF}"/>
  </bookViews>
  <sheets>
    <sheet name="Relevés &amp; Résultats" sheetId="1" r:id="rId1"/>
    <sheet name="Parcours" sheetId="3" r:id="rId2"/>
    <sheet name="Grades" sheetId="2" r:id="rId3"/>
    <sheet name="Sources et bases de calcul" sheetId="4" r:id="rId4"/>
    <sheet name="Changelog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3" l="1"/>
  <c r="L9" i="3"/>
  <c r="L10" i="3"/>
  <c r="L11" i="3"/>
  <c r="M11" i="3" s="1"/>
  <c r="L7" i="3"/>
  <c r="M7" i="3" s="1"/>
  <c r="I16" i="1"/>
  <c r="J16" i="1" s="1"/>
  <c r="I17" i="1"/>
  <c r="I18" i="1"/>
  <c r="J18" i="1" s="1"/>
  <c r="I19" i="1"/>
  <c r="J19" i="1" s="1"/>
  <c r="I15" i="1"/>
  <c r="J15" i="1"/>
  <c r="C12" i="1"/>
  <c r="H15" i="1"/>
  <c r="K15" i="1"/>
  <c r="L15" i="1" s="1"/>
  <c r="H16" i="1"/>
  <c r="K16" i="1"/>
  <c r="L16" i="1" s="1"/>
  <c r="H17" i="1"/>
  <c r="J17" i="1"/>
  <c r="K17" i="1"/>
  <c r="L17" i="1" s="1"/>
  <c r="H18" i="1"/>
  <c r="K18" i="1"/>
  <c r="L18" i="1" s="1"/>
  <c r="H19" i="1"/>
  <c r="K19" i="1"/>
  <c r="L19" i="1" s="1"/>
  <c r="N8" i="3"/>
  <c r="O8" i="3" s="1"/>
  <c r="N9" i="3"/>
  <c r="O9" i="3" s="1"/>
  <c r="N10" i="3"/>
  <c r="O10" i="3" s="1"/>
  <c r="N11" i="3"/>
  <c r="O11" i="3" s="1"/>
  <c r="N7" i="3"/>
  <c r="O7" i="3" s="1"/>
  <c r="M8" i="3"/>
  <c r="M9" i="3"/>
  <c r="M10" i="3"/>
  <c r="B5" i="3"/>
  <c r="D12" i="1"/>
  <c r="J7" i="1" s="1"/>
  <c r="J8" i="1" s="1"/>
  <c r="E12" i="1"/>
  <c r="J9" i="1" s="1"/>
  <c r="J10" i="1" s="1"/>
  <c r="J5" i="3"/>
  <c r="H5" i="3"/>
  <c r="F5" i="3"/>
  <c r="D5" i="3"/>
  <c r="J6" i="1" l="1"/>
  <c r="J5" i="1" s="1"/>
</calcChain>
</file>

<file path=xl/sharedStrings.xml><?xml version="1.0" encoding="utf-8"?>
<sst xmlns="http://schemas.openxmlformats.org/spreadsheetml/2006/main" count="80" uniqueCount="66">
  <si>
    <t>Score Ecoindex</t>
  </si>
  <si>
    <t>Page</t>
  </si>
  <si>
    <t>Moyenne</t>
  </si>
  <si>
    <t>Relevés des 5 pages les plus visitées</t>
  </si>
  <si>
    <t>Consommation d'eau en cl</t>
  </si>
  <si>
    <t>Trafic</t>
  </si>
  <si>
    <t>Note du site</t>
  </si>
  <si>
    <t>Score</t>
  </si>
  <si>
    <t>Consommation d'eau moyenne (en L) pour 1000 utilisateurs</t>
  </si>
  <si>
    <t>Consommation d'eau moyenne (en packs)</t>
  </si>
  <si>
    <t>Émissions GES (en kgCO2)</t>
  </si>
  <si>
    <t>Équivalent km en voiture thérmique</t>
  </si>
  <si>
    <t>Grade</t>
  </si>
  <si>
    <t>G</t>
  </si>
  <si>
    <t>F</t>
  </si>
  <si>
    <t>E</t>
  </si>
  <si>
    <t>D</t>
  </si>
  <si>
    <t>C</t>
  </si>
  <si>
    <t>B</t>
  </si>
  <si>
    <t>A</t>
  </si>
  <si>
    <t>Émission de GES en gCO2</t>
  </si>
  <si>
    <t>Désignation</t>
  </si>
  <si>
    <t>Conversion GES (exprimés en eqCo2) en kilomètres parcourus en voiture à énergie thermique</t>
  </si>
  <si>
    <t>Coefficient</t>
  </si>
  <si>
    <t>Source</t>
  </si>
  <si>
    <t>Détails</t>
  </si>
  <si>
    <t xml:space="preserve"> (Données &gt; Jeux de données &gt; 3. Emissions indirectes associées au transport &gt; Transport de personnes &gt; Transport passager - Routier &gt; Voiture particulière &gt; Moyenne parc - toutes motorisations (9) &gt; Voiture/Motorisation moyenne/2018 </t>
  </si>
  <si>
    <t>Base empreinte ADEME</t>
  </si>
  <si>
    <t>Consommation d'eau en litres et Émissions GES en kilos CO2e rapportées à 1 000 utilisateurs</t>
  </si>
  <si>
    <t>Consommation d'eau en litres rapportée à 1 000 utilisateurs</t>
  </si>
  <si>
    <t>Émission de GES en kgCO2e rapportée à 1000 utilisateurs</t>
  </si>
  <si>
    <t>Parcours 1</t>
  </si>
  <si>
    <t>Parcours 2</t>
  </si>
  <si>
    <t>Parcours 3</t>
  </si>
  <si>
    <t>Parcours 4</t>
  </si>
  <si>
    <t>Parcours 5</t>
  </si>
  <si>
    <t>Parcours</t>
  </si>
  <si>
    <t>Page 1</t>
  </si>
  <si>
    <t>Page 2</t>
  </si>
  <si>
    <t>Page 3</t>
  </si>
  <si>
    <t>Page 4</t>
  </si>
  <si>
    <t>Page 5</t>
  </si>
  <si>
    <t>Nombre de packs d'eau minérale</t>
  </si>
  <si>
    <t>Score du site</t>
  </si>
  <si>
    <t>Reporter dans le tableau ci-dessous les mesures effectuées via Ecoindex ou GreenIT-Analysis</t>
  </si>
  <si>
    <t>Évaluation de l'impact de parcours utilisateurs sur le site</t>
  </si>
  <si>
    <t>Équivalent km en voiture thermique</t>
  </si>
  <si>
    <t>Eau</t>
  </si>
  <si>
    <t>GES</t>
  </si>
  <si>
    <t>Si la page est chargée lors du parcours, indiquer la consommation en eau en cl et les émissions de GES en gCO2e</t>
  </si>
  <si>
    <t>Résultats (Ici vous n'avez rien à compléter)</t>
  </si>
  <si>
    <t>Date</t>
  </si>
  <si>
    <t>Changement</t>
  </si>
  <si>
    <t>Raison</t>
  </si>
  <si>
    <t>Nouvelle version du calculateur</t>
  </si>
  <si>
    <t>Modification du critère de conversion ekCo2 en kms parcourus (de /0,175 en /0,216)</t>
  </si>
  <si>
    <t>Prise en compte des recommandations de l'ADEME</t>
  </si>
  <si>
    <t>Ajout d'un changelog</t>
  </si>
  <si>
    <t>Tracabilité des modifications</t>
  </si>
  <si>
    <t>Isolation des sources et bases de calcul</t>
  </si>
  <si>
    <t>Clarté et transparence des modes de calcul, maintien de l'outil</t>
  </si>
  <si>
    <t xml:space="preserve">Suppression de la colonnes "Pages" dans "Configuration" </t>
  </si>
  <si>
    <t>Colonne non utilisée</t>
  </si>
  <si>
    <t>Amélioration de l'ergonomie de l'outil</t>
  </si>
  <si>
    <t>Correction sur les grades</t>
  </si>
  <si>
    <t>Correction sur les grades de B à G : les grades palier sont atteintes si notes supérieures ou égales, et non pas strictement égales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</si>
</sst>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5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 style="mediumDashed">
        <color rgb="FFFF0000"/>
      </right>
      <top style="double">
        <color rgb="FFFF0000"/>
      </top>
      <bottom style="double">
        <color rgb="FFFF0000"/>
      </bottom>
      <diagonal/>
    </border>
    <border>
      <left style="mediumDashed">
        <color rgb="FFFF0000"/>
      </left>
      <right style="mediumDashed">
        <color rgb="FFFF0000"/>
      </right>
      <top style="double">
        <color rgb="FFFF0000"/>
      </top>
      <bottom style="double">
        <color rgb="FFFF0000"/>
      </bottom>
      <diagonal/>
    </border>
    <border>
      <left style="mediumDashed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14" xfId="0" applyBorder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0" borderId="20" xfId="0" applyBorder="1"/>
    <xf numFmtId="0" fontId="6" fillId="3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left" indent="1"/>
    </xf>
    <xf numFmtId="14" fontId="0" fillId="0" borderId="1" xfId="0" applyNumberForma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7">
    <dxf>
      <font>
        <color rgb="FF006100"/>
      </font>
      <fill>
        <patternFill>
          <bgColor rgb="FFC6EFCE"/>
        </patternFill>
      </fill>
    </dxf>
    <dxf>
      <fill>
        <patternFill>
          <bgColor rgb="FF9ABA9F"/>
        </patternFill>
      </fill>
    </dxf>
    <dxf>
      <fill>
        <patternFill>
          <bgColor rgb="FF4F9E31"/>
        </patternFill>
      </fill>
    </dxf>
    <dxf>
      <font>
        <u val="none"/>
        <color theme="0"/>
      </font>
      <fill>
        <patternFill>
          <bgColor rgb="FF4F9E31"/>
        </patternFill>
      </fill>
    </dxf>
    <dxf>
      <font>
        <color theme="0"/>
      </font>
      <fill>
        <patternFill>
          <bgColor rgb="FF51B94C"/>
        </patternFill>
      </fill>
    </dxf>
    <dxf>
      <font>
        <color theme="0"/>
      </font>
      <fill>
        <patternFill>
          <bgColor rgb="FFCADB2A"/>
        </patternFill>
      </fill>
    </dxf>
    <dxf>
      <font>
        <u val="none"/>
        <color theme="0"/>
      </font>
      <fill>
        <patternFill>
          <bgColor rgb="FFF5EB10"/>
        </patternFill>
      </fill>
    </dxf>
    <dxf>
      <font>
        <color theme="0"/>
      </font>
      <fill>
        <patternFill>
          <bgColor rgb="FFF6C802"/>
        </patternFill>
      </fill>
    </dxf>
    <dxf>
      <font>
        <color theme="0"/>
      </font>
      <fill>
        <patternFill>
          <fgColor rgb="FFF99939"/>
          <bgColor rgb="FFF99939"/>
        </patternFill>
      </fill>
    </dxf>
    <dxf>
      <font>
        <color theme="0"/>
      </font>
      <fill>
        <patternFill>
          <bgColor rgb="FFEE2024"/>
        </patternFill>
      </fill>
    </dxf>
    <dxf>
      <fill>
        <patternFill>
          <bgColor rgb="FF4F9E31"/>
        </patternFill>
      </fill>
    </dxf>
    <dxf>
      <fill>
        <patternFill>
          <bgColor rgb="FF51B94C"/>
        </patternFill>
      </fill>
    </dxf>
    <dxf>
      <fill>
        <patternFill>
          <bgColor rgb="FFCADB2A"/>
        </patternFill>
      </fill>
    </dxf>
    <dxf>
      <fill>
        <patternFill>
          <bgColor rgb="FFF5EB10"/>
        </patternFill>
      </fill>
    </dxf>
    <dxf>
      <fill>
        <patternFill>
          <bgColor rgb="FFF6C802"/>
        </patternFill>
      </fill>
    </dxf>
    <dxf>
      <fill>
        <patternFill>
          <bgColor rgb="FFF99939"/>
        </patternFill>
      </fill>
    </dxf>
    <dxf>
      <fill>
        <patternFill>
          <bgColor rgb="FFEE2024"/>
        </patternFill>
      </fill>
    </dxf>
  </dxfs>
  <tableStyles count="0" defaultTableStyle="TableStyleMedium2" defaultPivotStyle="PivotStyleLight16"/>
  <colors>
    <mruColors>
      <color rgb="FFF6C802"/>
      <color rgb="FF99CCFF"/>
      <color rgb="FFCCFFFF"/>
      <color rgb="FF33CCCC"/>
      <color rgb="FFCCCCFF"/>
      <color rgb="FF51B94C"/>
      <color rgb="FFEE2024"/>
      <color rgb="FFF99939"/>
      <color rgb="FFF5EB10"/>
      <color rgb="FFCADB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93762</xdr:colOff>
      <xdr:row>0</xdr:row>
      <xdr:rowOff>275415</xdr:rowOff>
    </xdr:from>
    <xdr:to>
      <xdr:col>6</xdr:col>
      <xdr:colOff>93762</xdr:colOff>
      <xdr:row>8</xdr:row>
      <xdr:rowOff>145980</xdr:rowOff>
    </xdr:to>
    <xdr:sp macro="" textlink="">
      <xdr:nvSpPr>
        <xdr:cNvPr id="2" name="Flèche : courbe vers le bas 1">
          <a:extLst>
            <a:ext uri="{FF2B5EF4-FFF2-40B4-BE49-F238E27FC236}">
              <a16:creationId xmlns:a16="http://schemas.microsoft.com/office/drawing/2014/main" id="{98B744CC-6726-4461-D258-E14FC55248BB}"/>
            </a:ext>
          </a:extLst>
        </xdr:cNvPr>
        <xdr:cNvSpPr/>
      </xdr:nvSpPr>
      <xdr:spPr>
        <a:xfrm rot="5400000">
          <a:off x="5978254" y="1296548"/>
          <a:ext cx="2804265" cy="762000"/>
        </a:xfrm>
        <a:prstGeom prst="curved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11</xdr:row>
      <xdr:rowOff>76200</xdr:rowOff>
    </xdr:from>
    <xdr:to>
      <xdr:col>6</xdr:col>
      <xdr:colOff>104775</xdr:colOff>
      <xdr:row>17</xdr:row>
      <xdr:rowOff>104775</xdr:rowOff>
    </xdr:to>
    <xdr:sp macro="" textlink="">
      <xdr:nvSpPr>
        <xdr:cNvPr id="2" name="Flèche : haut 1">
          <a:extLst>
            <a:ext uri="{FF2B5EF4-FFF2-40B4-BE49-F238E27FC236}">
              <a16:creationId xmlns:a16="http://schemas.microsoft.com/office/drawing/2014/main" id="{0CBC145F-5632-5B0A-E5DC-2B83B1CA820D}"/>
            </a:ext>
          </a:extLst>
        </xdr:cNvPr>
        <xdr:cNvSpPr/>
      </xdr:nvSpPr>
      <xdr:spPr>
        <a:xfrm>
          <a:off x="4572000" y="3933825"/>
          <a:ext cx="485775" cy="1228725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628650</xdr:colOff>
      <xdr:row>17</xdr:row>
      <xdr:rowOff>161925</xdr:rowOff>
    </xdr:from>
    <xdr:ext cx="1360181" cy="374141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EF7556C-0285-0994-4D73-8CACD724F7AF}"/>
            </a:ext>
          </a:extLst>
        </xdr:cNvPr>
        <xdr:cNvSpPr txBox="1"/>
      </xdr:nvSpPr>
      <xdr:spPr>
        <a:xfrm>
          <a:off x="4152900" y="5219700"/>
          <a:ext cx="136018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800" b="1">
              <a:solidFill>
                <a:srgbClr val="FF0000"/>
              </a:solidFill>
            </a:rPr>
            <a:t>À compléter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base-empreinte.adem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B704F-AAE5-46CB-97EC-D87688812514}">
  <sheetPr codeName="Feuil1">
    <tabColor theme="5" tint="0.59999389629810485"/>
  </sheetPr>
  <dimension ref="A1:R21"/>
  <sheetViews>
    <sheetView topLeftCell="E8" zoomScale="90" zoomScaleNormal="90" workbookViewId="0">
      <selection activeCell="G18" sqref="G18"/>
    </sheetView>
  </sheetViews>
  <sheetFormatPr baseColWidth="10" defaultRowHeight="14.4" x14ac:dyDescent="0.3"/>
  <cols>
    <col min="1" max="5" width="18.6640625" style="1" customWidth="1"/>
    <col min="7" max="7" width="10.6640625" customWidth="1"/>
    <col min="8" max="8" width="23.6640625" customWidth="1"/>
    <col min="9" max="12" width="25.6640625" customWidth="1"/>
  </cols>
  <sheetData>
    <row r="1" spans="1:18" ht="54" customHeight="1" thickTop="1" thickBot="1" x14ac:dyDescent="0.35">
      <c r="A1" s="71" t="s">
        <v>44</v>
      </c>
      <c r="B1" s="72"/>
      <c r="C1" s="72"/>
      <c r="D1" s="72"/>
      <c r="E1" s="73"/>
      <c r="H1" s="82" t="s">
        <v>50</v>
      </c>
      <c r="I1" s="83"/>
      <c r="J1" s="83"/>
      <c r="K1" s="83"/>
      <c r="L1" s="84"/>
      <c r="M1" s="54"/>
      <c r="N1" s="54"/>
      <c r="O1" s="54"/>
      <c r="P1" s="54"/>
      <c r="Q1" s="54"/>
      <c r="R1" s="54"/>
    </row>
    <row r="2" spans="1:18" ht="15" thickTop="1" x14ac:dyDescent="0.3">
      <c r="E2" s="28"/>
    </row>
    <row r="3" spans="1:18" ht="25.05" customHeight="1" x14ac:dyDescent="0.3">
      <c r="A3" s="74" t="s">
        <v>3</v>
      </c>
      <c r="B3" s="75"/>
      <c r="C3" s="76"/>
      <c r="D3" s="76"/>
      <c r="E3" s="77"/>
      <c r="F3" s="9"/>
      <c r="H3" s="79" t="s">
        <v>43</v>
      </c>
      <c r="I3" s="80"/>
      <c r="J3" s="81"/>
      <c r="K3" s="54"/>
      <c r="L3" s="54"/>
      <c r="M3" s="2"/>
      <c r="N3" s="2"/>
      <c r="O3" s="2"/>
      <c r="P3" s="2"/>
    </row>
    <row r="4" spans="1:18" ht="12.75" customHeight="1" x14ac:dyDescent="0.3">
      <c r="A4" s="27"/>
      <c r="B4" s="27"/>
      <c r="C4" s="27"/>
      <c r="D4" s="27"/>
      <c r="E4" s="27"/>
      <c r="F4" s="9"/>
      <c r="H4" s="10"/>
      <c r="I4" s="10"/>
      <c r="J4" s="10"/>
      <c r="K4" s="10"/>
      <c r="L4" s="10"/>
    </row>
    <row r="5" spans="1:18" ht="46.5" customHeight="1" thickBot="1" x14ac:dyDescent="0.35">
      <c r="A5" s="11" t="s">
        <v>1</v>
      </c>
      <c r="B5" s="46" t="s">
        <v>5</v>
      </c>
      <c r="C5" s="47" t="s">
        <v>0</v>
      </c>
      <c r="D5" s="65" t="s">
        <v>4</v>
      </c>
      <c r="E5" s="38" t="s">
        <v>20</v>
      </c>
      <c r="F5" s="9"/>
      <c r="H5" s="78" t="s">
        <v>6</v>
      </c>
      <c r="I5" s="78"/>
      <c r="J5" s="34" t="str">
        <f>VLOOKUP(J6,Grades!A2:B8,2,TRUE)</f>
        <v>B</v>
      </c>
      <c r="K5" s="51"/>
    </row>
    <row r="6" spans="1:18" ht="30" customHeight="1" thickTop="1" x14ac:dyDescent="0.3">
      <c r="A6" s="37" t="s">
        <v>37</v>
      </c>
      <c r="B6" s="48">
        <v>1</v>
      </c>
      <c r="C6" s="56">
        <v>74</v>
      </c>
      <c r="D6" s="64">
        <v>22.8</v>
      </c>
      <c r="E6" s="41">
        <v>1.52</v>
      </c>
      <c r="F6" s="9"/>
      <c r="H6" s="78" t="s">
        <v>7</v>
      </c>
      <c r="I6" s="78"/>
      <c r="J6" s="70">
        <f>C12</f>
        <v>73.2</v>
      </c>
      <c r="K6" s="52"/>
    </row>
    <row r="7" spans="1:18" ht="30" customHeight="1" x14ac:dyDescent="0.3">
      <c r="A7" s="37" t="s">
        <v>38</v>
      </c>
      <c r="B7" s="49">
        <v>1</v>
      </c>
      <c r="C7" s="14">
        <v>69</v>
      </c>
      <c r="D7" s="17">
        <v>24.1</v>
      </c>
      <c r="E7" s="42">
        <v>1.62</v>
      </c>
      <c r="F7" s="9"/>
      <c r="H7" s="78" t="s">
        <v>8</v>
      </c>
      <c r="I7" s="78"/>
      <c r="J7" s="35">
        <f>'Relevés &amp; Résultats'!D12*10</f>
        <v>227.60000000000002</v>
      </c>
      <c r="K7" s="52"/>
    </row>
    <row r="8" spans="1:18" ht="30" customHeight="1" x14ac:dyDescent="0.3">
      <c r="A8" s="37" t="s">
        <v>39</v>
      </c>
      <c r="B8" s="49">
        <v>1</v>
      </c>
      <c r="C8" s="14">
        <v>72</v>
      </c>
      <c r="D8" s="17">
        <v>21.3</v>
      </c>
      <c r="E8" s="42">
        <v>1.42</v>
      </c>
      <c r="F8" s="9"/>
      <c r="H8" s="78" t="s">
        <v>9</v>
      </c>
      <c r="I8" s="78"/>
      <c r="J8" s="36">
        <f>ROUND(J7/9,0)</f>
        <v>25</v>
      </c>
      <c r="K8" s="53"/>
    </row>
    <row r="9" spans="1:18" ht="30" customHeight="1" x14ac:dyDescent="0.3">
      <c r="A9" s="37" t="s">
        <v>40</v>
      </c>
      <c r="B9" s="49">
        <v>1</v>
      </c>
      <c r="C9" s="14">
        <v>72</v>
      </c>
      <c r="D9" s="17">
        <v>22.2</v>
      </c>
      <c r="E9" s="42">
        <v>1.48</v>
      </c>
      <c r="F9" s="9"/>
      <c r="H9" s="78" t="s">
        <v>10</v>
      </c>
      <c r="I9" s="78"/>
      <c r="J9" s="35">
        <f>ROUND('Relevés &amp; Résultats'!E12,2)</f>
        <v>1.52</v>
      </c>
      <c r="K9" s="52"/>
    </row>
    <row r="10" spans="1:18" ht="30" customHeight="1" thickBot="1" x14ac:dyDescent="0.35">
      <c r="A10" s="37" t="s">
        <v>41</v>
      </c>
      <c r="B10" s="50">
        <v>1</v>
      </c>
      <c r="C10" s="14">
        <v>79</v>
      </c>
      <c r="D10" s="44">
        <v>23.4</v>
      </c>
      <c r="E10" s="45">
        <v>1.56</v>
      </c>
      <c r="F10" s="9"/>
      <c r="H10" s="78" t="s">
        <v>11</v>
      </c>
      <c r="I10" s="78"/>
      <c r="J10" s="36">
        <f>ROUND(J9/'Sources et bases de calcul'!B2,0)</f>
        <v>7</v>
      </c>
      <c r="K10" s="53"/>
    </row>
    <row r="11" spans="1:18" ht="18.75" customHeight="1" thickTop="1" x14ac:dyDescent="0.3">
      <c r="A11" s="10"/>
      <c r="B11" s="10"/>
      <c r="C11" s="10"/>
      <c r="D11" s="10"/>
      <c r="E11" s="10"/>
      <c r="F11" s="9"/>
      <c r="G11" s="9"/>
      <c r="H11" s="9"/>
      <c r="I11" s="9"/>
      <c r="J11" s="9"/>
      <c r="K11" s="9"/>
    </row>
    <row r="12" spans="1:18" ht="25.05" customHeight="1" x14ac:dyDescent="0.3">
      <c r="A12" s="10"/>
      <c r="B12" s="15" t="s">
        <v>2</v>
      </c>
      <c r="C12" s="15">
        <f>SUMPRODUCT(C6:C10,B6:B10)/SUM(B6:B10)</f>
        <v>73.2</v>
      </c>
      <c r="D12" s="15">
        <f>SUMPRODUCT(D6:D10,B6:B10)/SUM(B6:B10)</f>
        <v>22.76</v>
      </c>
      <c r="E12" s="15">
        <f>SUMPRODUCT(E6:E10,B6:B10)/SUM(B6:B10)</f>
        <v>1.5200000000000002</v>
      </c>
      <c r="F12" s="9"/>
      <c r="G12" s="9"/>
      <c r="H12" s="79" t="s">
        <v>28</v>
      </c>
      <c r="I12" s="80"/>
      <c r="J12" s="80"/>
      <c r="K12" s="80"/>
      <c r="L12" s="80"/>
      <c r="M12" s="55"/>
    </row>
    <row r="13" spans="1:18" ht="14.25" customHeight="1" x14ac:dyDescent="0.3">
      <c r="A13" s="10"/>
      <c r="B13" s="10"/>
      <c r="C13" s="10"/>
      <c r="D13" s="10"/>
      <c r="E13" s="10"/>
      <c r="F13" s="9"/>
      <c r="G13" s="9"/>
      <c r="H13" s="9"/>
      <c r="I13" s="9"/>
      <c r="J13" s="9"/>
      <c r="K13" s="9"/>
      <c r="L13" s="9"/>
    </row>
    <row r="14" spans="1:18" ht="66" customHeight="1" x14ac:dyDescent="0.3">
      <c r="A14" s="18"/>
      <c r="B14" s="10"/>
      <c r="D14" s="10"/>
      <c r="E14" s="10"/>
      <c r="F14" s="9"/>
      <c r="G14" s="9"/>
      <c r="H14" s="11" t="s">
        <v>1</v>
      </c>
      <c r="I14" s="13" t="s">
        <v>29</v>
      </c>
      <c r="J14" s="13" t="s">
        <v>42</v>
      </c>
      <c r="K14" s="12" t="s">
        <v>30</v>
      </c>
      <c r="L14" s="12" t="s">
        <v>46</v>
      </c>
    </row>
    <row r="15" spans="1:18" ht="40.049999999999997" customHeight="1" x14ac:dyDescent="0.3">
      <c r="A15" s="10"/>
      <c r="B15" s="10"/>
      <c r="D15" s="10"/>
      <c r="E15" s="10"/>
      <c r="F15" s="9"/>
      <c r="G15" s="9"/>
      <c r="H15" s="11" t="str">
        <f>'Relevés &amp; Résultats'!A6</f>
        <v>Page 1</v>
      </c>
      <c r="I15" s="29">
        <f>'Relevés &amp; Résultats'!D6</f>
        <v>22.8</v>
      </c>
      <c r="J15" s="30">
        <f>(I15/9)</f>
        <v>2.5333333333333332</v>
      </c>
      <c r="K15" s="31">
        <f>'Relevés &amp; Résultats'!E6</f>
        <v>1.52</v>
      </c>
      <c r="L15" s="31">
        <f>ROUND(K15/'Sources et bases de calcul'!B$2,0)</f>
        <v>7</v>
      </c>
    </row>
    <row r="16" spans="1:18" ht="40.049999999999997" customHeight="1" x14ac:dyDescent="0.3">
      <c r="A16" s="19"/>
      <c r="B16" s="19"/>
      <c r="D16" s="19"/>
      <c r="E16" s="19"/>
      <c r="F16" s="9"/>
      <c r="G16" s="26"/>
      <c r="H16" s="11" t="str">
        <f>'Relevés &amp; Résultats'!A7</f>
        <v>Page 2</v>
      </c>
      <c r="I16" s="29">
        <f>'Relevés &amp; Résultats'!D7</f>
        <v>24.1</v>
      </c>
      <c r="J16" s="30">
        <f>ROUND(I16/9,0)</f>
        <v>3</v>
      </c>
      <c r="K16" s="31">
        <f>'Relevés &amp; Résultats'!E7</f>
        <v>1.62</v>
      </c>
      <c r="L16" s="31">
        <f>ROUND(K16/'Sources et bases de calcul'!B$2,0)</f>
        <v>8</v>
      </c>
    </row>
    <row r="17" spans="1:12" ht="40.049999999999997" customHeight="1" x14ac:dyDescent="0.3">
      <c r="A17" s="19"/>
      <c r="B17" s="19"/>
      <c r="D17" s="19"/>
      <c r="E17" s="19"/>
      <c r="F17" s="9"/>
      <c r="G17" s="9"/>
      <c r="H17" s="11" t="str">
        <f>'Relevés &amp; Résultats'!A8</f>
        <v>Page 3</v>
      </c>
      <c r="I17" s="29">
        <f>'Relevés &amp; Résultats'!D8</f>
        <v>21.3</v>
      </c>
      <c r="J17" s="30">
        <f>ROUND(I17/9,0)</f>
        <v>2</v>
      </c>
      <c r="K17" s="31">
        <f>'Relevés &amp; Résultats'!E8</f>
        <v>1.42</v>
      </c>
      <c r="L17" s="31">
        <f>ROUND(K17/'Sources et bases de calcul'!B$2,0)</f>
        <v>7</v>
      </c>
    </row>
    <row r="18" spans="1:12" ht="40.049999999999997" customHeight="1" x14ac:dyDescent="0.3">
      <c r="A18" s="19"/>
      <c r="B18" s="19"/>
      <c r="D18" s="19"/>
      <c r="E18" s="19"/>
      <c r="F18" s="9"/>
      <c r="G18" s="9"/>
      <c r="H18" s="11" t="str">
        <f>'Relevés &amp; Résultats'!A9</f>
        <v>Page 4</v>
      </c>
      <c r="I18" s="29">
        <f>'Relevés &amp; Résultats'!D9</f>
        <v>22.2</v>
      </c>
      <c r="J18" s="30">
        <f>ROUND(I18/9,0)</f>
        <v>2</v>
      </c>
      <c r="K18" s="31">
        <f>'Relevés &amp; Résultats'!E9</f>
        <v>1.48</v>
      </c>
      <c r="L18" s="31">
        <f>ROUND(K18/'Sources et bases de calcul'!B$2,0)</f>
        <v>7</v>
      </c>
    </row>
    <row r="19" spans="1:12" ht="40.049999999999997" customHeight="1" x14ac:dyDescent="0.3">
      <c r="A19" s="19"/>
      <c r="B19" s="19"/>
      <c r="D19" s="19"/>
      <c r="E19" s="19"/>
      <c r="F19" s="9"/>
      <c r="G19" s="9"/>
      <c r="H19" s="11" t="str">
        <f>'Relevés &amp; Résultats'!A10</f>
        <v>Page 5</v>
      </c>
      <c r="I19" s="29">
        <f>'Relevés &amp; Résultats'!D10</f>
        <v>23.4</v>
      </c>
      <c r="J19" s="30">
        <f>ROUND(I19/9,0)</f>
        <v>3</v>
      </c>
      <c r="K19" s="31">
        <f>'Relevés &amp; Résultats'!E10</f>
        <v>1.56</v>
      </c>
      <c r="L19" s="31">
        <f>ROUND(K19/'Sources et bases de calcul'!B$2,0)</f>
        <v>7</v>
      </c>
    </row>
    <row r="20" spans="1:12" ht="34.950000000000003" customHeight="1" x14ac:dyDescent="0.3">
      <c r="A20" s="19"/>
      <c r="B20" s="19"/>
      <c r="D20" s="19"/>
      <c r="E20" s="19"/>
      <c r="F20" s="9"/>
      <c r="G20" s="9"/>
      <c r="H20" s="9"/>
      <c r="I20" s="9"/>
      <c r="J20" s="9"/>
      <c r="K20" s="9"/>
    </row>
    <row r="21" spans="1:12" ht="34.950000000000003" customHeight="1" x14ac:dyDescent="0.3">
      <c r="A21" s="19"/>
      <c r="B21" s="19"/>
      <c r="D21" s="19"/>
      <c r="E21" s="19"/>
      <c r="F21" s="9"/>
      <c r="G21" s="9"/>
      <c r="H21" s="9"/>
      <c r="I21" s="9"/>
      <c r="J21" s="9"/>
      <c r="K21" s="9"/>
    </row>
  </sheetData>
  <mergeCells count="11">
    <mergeCell ref="H9:I9"/>
    <mergeCell ref="H10:I10"/>
    <mergeCell ref="H12:L12"/>
    <mergeCell ref="H6:I6"/>
    <mergeCell ref="H7:I7"/>
    <mergeCell ref="H8:I8"/>
    <mergeCell ref="A1:E1"/>
    <mergeCell ref="A3:E3"/>
    <mergeCell ref="H5:I5"/>
    <mergeCell ref="H3:J3"/>
    <mergeCell ref="H1:L1"/>
  </mergeCells>
  <conditionalFormatting sqref="J5">
    <cfRule type="expression" dxfId="16" priority="1">
      <formula>IF(FIND("G",J5)&gt;0,TRUE,FALSE)</formula>
    </cfRule>
    <cfRule type="expression" dxfId="15" priority="2">
      <formula>IF(FIND("F",J5)&gt;0,TRUE,FALSE)</formula>
    </cfRule>
    <cfRule type="expression" dxfId="14" priority="3">
      <formula>IF(FIND("E",J5)&gt;0,TRUE,FALSE)</formula>
    </cfRule>
    <cfRule type="expression" dxfId="13" priority="4">
      <formula>IF(FIND("D",J5)&gt;0,TRUE,FALSE)</formula>
    </cfRule>
    <cfRule type="expression" dxfId="12" priority="5">
      <formula>IF(FIND("C",J5)&gt;0,TRUE,FALSE)</formula>
    </cfRule>
    <cfRule type="expression" dxfId="11" priority="6">
      <formula>IF(FIND("B",J5)&gt;0,TRUE,FALSE)</formula>
    </cfRule>
    <cfRule type="expression" dxfId="10" priority="7">
      <formula>IF(FIND("A",J5)&gt;0,TRUE,FALSE)</formula>
    </cfRule>
  </conditionalFormatting>
  <pageMargins left="0.7" right="0.7" top="0.75" bottom="0.75" header="0.3" footer="0.3"/>
  <pageSetup paperSize="9" scale="76" fitToWidth="0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E6977-50E4-4130-8E78-9295F567B07E}">
  <sheetPr codeName="Feuil2">
    <tabColor theme="9" tint="0.39997558519241921"/>
  </sheetPr>
  <dimension ref="A1:P26"/>
  <sheetViews>
    <sheetView tabSelected="1" topLeftCell="J1" workbookViewId="0">
      <selection activeCell="M15" sqref="M15"/>
    </sheetView>
  </sheetViews>
  <sheetFormatPr baseColWidth="10" defaultRowHeight="14.4" x14ac:dyDescent="0.3"/>
  <cols>
    <col min="1" max="1" width="20.6640625" customWidth="1"/>
    <col min="2" max="11" width="10.6640625" customWidth="1"/>
    <col min="12" max="15" width="21.6640625" customWidth="1"/>
  </cols>
  <sheetData>
    <row r="1" spans="1:16" ht="34.5" customHeight="1" thickTop="1" thickBot="1" x14ac:dyDescent="0.35">
      <c r="A1" s="87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  <c r="P1" s="39"/>
    </row>
    <row r="2" spans="1:16" ht="15" thickTop="1" x14ac:dyDescent="0.3"/>
    <row r="3" spans="1:16" ht="30" customHeight="1" x14ac:dyDescent="0.3">
      <c r="A3" s="90" t="s">
        <v>45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6" x14ac:dyDescent="0.3">
      <c r="A4" s="33"/>
    </row>
    <row r="5" spans="1:16" ht="60" customHeight="1" x14ac:dyDescent="0.3">
      <c r="A5" s="93" t="s">
        <v>36</v>
      </c>
      <c r="B5" s="91" t="str">
        <f>'Relevés &amp; Résultats'!A6</f>
        <v>Page 1</v>
      </c>
      <c r="C5" s="92"/>
      <c r="D5" s="91" t="str">
        <f>'Relevés &amp; Résultats'!A7</f>
        <v>Page 2</v>
      </c>
      <c r="E5" s="92"/>
      <c r="F5" s="91" t="str">
        <f>'Relevés &amp; Résultats'!A8</f>
        <v>Page 3</v>
      </c>
      <c r="G5" s="92"/>
      <c r="H5" s="91" t="str">
        <f>'Relevés &amp; Résultats'!A9</f>
        <v>Page 4</v>
      </c>
      <c r="I5" s="92"/>
      <c r="J5" s="91" t="str">
        <f>'Relevés &amp; Résultats'!A10</f>
        <v>Page 5</v>
      </c>
      <c r="K5" s="92"/>
      <c r="L5" s="95" t="s">
        <v>29</v>
      </c>
      <c r="M5" s="95" t="s">
        <v>42</v>
      </c>
      <c r="N5" s="85" t="s">
        <v>30</v>
      </c>
      <c r="O5" s="85" t="s">
        <v>46</v>
      </c>
    </row>
    <row r="6" spans="1:16" ht="24.75" customHeight="1" thickBot="1" x14ac:dyDescent="0.35">
      <c r="A6" s="94"/>
      <c r="B6" s="67" t="s">
        <v>47</v>
      </c>
      <c r="C6" s="67" t="s">
        <v>48</v>
      </c>
      <c r="D6" s="67" t="s">
        <v>47</v>
      </c>
      <c r="E6" s="67" t="s">
        <v>48</v>
      </c>
      <c r="F6" s="67" t="s">
        <v>47</v>
      </c>
      <c r="G6" s="67" t="s">
        <v>48</v>
      </c>
      <c r="H6" s="67" t="s">
        <v>47</v>
      </c>
      <c r="I6" s="67" t="s">
        <v>48</v>
      </c>
      <c r="J6" s="67" t="s">
        <v>47</v>
      </c>
      <c r="K6" s="67" t="s">
        <v>48</v>
      </c>
      <c r="L6" s="96"/>
      <c r="M6" s="96"/>
      <c r="N6" s="86"/>
      <c r="O6" s="86"/>
    </row>
    <row r="7" spans="1:16" ht="25.05" customHeight="1" thickTop="1" x14ac:dyDescent="0.3">
      <c r="A7" s="69" t="s">
        <v>31</v>
      </c>
      <c r="B7" s="68">
        <v>22.8</v>
      </c>
      <c r="C7" s="66">
        <v>1.52</v>
      </c>
      <c r="D7" s="64">
        <v>21.3</v>
      </c>
      <c r="E7" s="66">
        <v>1.42</v>
      </c>
      <c r="F7" s="64"/>
      <c r="G7" s="66"/>
      <c r="H7" s="64"/>
      <c r="I7" s="66"/>
      <c r="J7" s="64"/>
      <c r="K7" s="41"/>
      <c r="L7" s="40">
        <f>(B7+D7+F7+H7+J7)</f>
        <v>44.1</v>
      </c>
      <c r="M7" s="17">
        <f>ROUND(L7/9,0)</f>
        <v>5</v>
      </c>
      <c r="N7" s="16">
        <f>C7+E7+G7+I7+K7</f>
        <v>2.94</v>
      </c>
      <c r="O7" s="31">
        <f>ROUND(N7/'Sources et bases de calcul'!B$2,0)</f>
        <v>14</v>
      </c>
    </row>
    <row r="8" spans="1:16" ht="25.05" customHeight="1" x14ac:dyDescent="0.3">
      <c r="A8" s="69" t="s">
        <v>32</v>
      </c>
      <c r="B8" s="68">
        <v>22.8</v>
      </c>
      <c r="C8" s="66">
        <v>1.52</v>
      </c>
      <c r="D8" s="17">
        <v>22.2</v>
      </c>
      <c r="E8" s="16">
        <v>1.48</v>
      </c>
      <c r="F8" s="17"/>
      <c r="G8" s="16"/>
      <c r="H8" s="17"/>
      <c r="I8" s="16"/>
      <c r="J8" s="17"/>
      <c r="K8" s="42"/>
      <c r="L8" s="40">
        <f t="shared" ref="L8:L11" si="0">(B8+D8+F8+H8+J8)</f>
        <v>45</v>
      </c>
      <c r="M8" s="17">
        <f t="shared" ref="M8:M11" si="1">ROUND(L8/9,0)</f>
        <v>5</v>
      </c>
      <c r="N8" s="16">
        <f t="shared" ref="N8:N11" si="2">C8+E8+G8+I8+K8</f>
        <v>3</v>
      </c>
      <c r="O8" s="31">
        <f>ROUND(N8/'Sources et bases de calcul'!B$2,0)</f>
        <v>14</v>
      </c>
    </row>
    <row r="9" spans="1:16" ht="25.05" customHeight="1" x14ac:dyDescent="0.3">
      <c r="A9" s="69" t="s">
        <v>33</v>
      </c>
      <c r="B9" s="68">
        <v>22.8</v>
      </c>
      <c r="C9" s="66">
        <v>1.52</v>
      </c>
      <c r="D9" s="17">
        <v>23.1</v>
      </c>
      <c r="E9" s="16">
        <v>1.54</v>
      </c>
      <c r="F9" s="17"/>
      <c r="G9" s="16"/>
      <c r="H9" s="17"/>
      <c r="I9" s="16"/>
      <c r="J9" s="17"/>
      <c r="K9" s="42"/>
      <c r="L9" s="40">
        <f t="shared" si="0"/>
        <v>45.900000000000006</v>
      </c>
      <c r="M9" s="17">
        <f t="shared" si="1"/>
        <v>5</v>
      </c>
      <c r="N9" s="16">
        <f t="shared" si="2"/>
        <v>3.06</v>
      </c>
      <c r="O9" s="31">
        <f>ROUND(N9/'Sources et bases de calcul'!B$2,0)</f>
        <v>14</v>
      </c>
    </row>
    <row r="10" spans="1:16" ht="25.05" customHeight="1" x14ac:dyDescent="0.3">
      <c r="A10" s="69" t="s">
        <v>34</v>
      </c>
      <c r="B10" s="68">
        <v>22.8</v>
      </c>
      <c r="C10" s="66">
        <v>1.52</v>
      </c>
      <c r="D10" s="17">
        <v>24.1</v>
      </c>
      <c r="E10" s="16">
        <v>1.62</v>
      </c>
      <c r="F10" s="17"/>
      <c r="G10" s="16"/>
      <c r="H10" s="17"/>
      <c r="I10" s="16"/>
      <c r="J10" s="17"/>
      <c r="K10" s="42"/>
      <c r="L10" s="40">
        <f t="shared" si="0"/>
        <v>46.900000000000006</v>
      </c>
      <c r="M10" s="17">
        <f t="shared" si="1"/>
        <v>5</v>
      </c>
      <c r="N10" s="16">
        <f t="shared" si="2"/>
        <v>3.14</v>
      </c>
      <c r="O10" s="31">
        <f>ROUND(N10/'Sources et bases de calcul'!B$2,0)</f>
        <v>15</v>
      </c>
    </row>
    <row r="11" spans="1:16" ht="25.05" customHeight="1" thickBot="1" x14ac:dyDescent="0.35">
      <c r="A11" s="69" t="s">
        <v>35</v>
      </c>
      <c r="B11" s="68">
        <v>22.8</v>
      </c>
      <c r="C11" s="66">
        <v>1.52</v>
      </c>
      <c r="D11" s="44">
        <v>21.6</v>
      </c>
      <c r="E11" s="43">
        <v>1.44</v>
      </c>
      <c r="F11" s="44"/>
      <c r="G11" s="43"/>
      <c r="H11" s="44"/>
      <c r="I11" s="43"/>
      <c r="J11" s="44"/>
      <c r="K11" s="45"/>
      <c r="L11" s="40">
        <f t="shared" si="0"/>
        <v>44.400000000000006</v>
      </c>
      <c r="M11" s="17">
        <f t="shared" si="1"/>
        <v>5</v>
      </c>
      <c r="N11" s="16">
        <f t="shared" si="2"/>
        <v>2.96</v>
      </c>
      <c r="O11" s="31">
        <f>ROUND(N11/'Sources et bases de calcul'!B$2,0)</f>
        <v>14</v>
      </c>
    </row>
    <row r="12" spans="1:16" ht="16.2" thickTop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6" ht="15.6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6" ht="15.6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6" ht="15.6" x14ac:dyDescent="0.3">
      <c r="A15" s="9"/>
      <c r="B15" s="9"/>
      <c r="C15" s="32"/>
      <c r="D15" s="32"/>
      <c r="E15" s="32"/>
      <c r="F15" s="32"/>
      <c r="G15" s="9"/>
      <c r="H15" s="9"/>
      <c r="I15" s="9"/>
      <c r="J15" s="9"/>
      <c r="K15" s="9"/>
      <c r="L15" s="9"/>
      <c r="M15" s="9"/>
      <c r="N15" s="9"/>
    </row>
    <row r="16" spans="1:16" ht="15.6" x14ac:dyDescent="0.3">
      <c r="A16" s="9"/>
      <c r="B16" s="9"/>
      <c r="C16" s="26"/>
      <c r="D16" s="26"/>
      <c r="E16" s="32"/>
      <c r="F16" s="32"/>
      <c r="G16" s="9"/>
      <c r="H16" s="9"/>
      <c r="I16" s="9"/>
      <c r="J16" s="9"/>
      <c r="K16" s="9"/>
      <c r="L16" s="9"/>
      <c r="M16" s="9"/>
      <c r="N16" s="9"/>
    </row>
    <row r="26" ht="26.25" customHeight="1" x14ac:dyDescent="0.3"/>
  </sheetData>
  <mergeCells count="12">
    <mergeCell ref="O5:O6"/>
    <mergeCell ref="A1:O1"/>
    <mergeCell ref="A3:O3"/>
    <mergeCell ref="B5:C5"/>
    <mergeCell ref="D5:E5"/>
    <mergeCell ref="F5:G5"/>
    <mergeCell ref="H5:I5"/>
    <mergeCell ref="J5:K5"/>
    <mergeCell ref="A5:A6"/>
    <mergeCell ref="L5:L6"/>
    <mergeCell ref="M5:M6"/>
    <mergeCell ref="N5:N6"/>
  </mergeCells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813F4-BE27-458C-994D-681680717756}">
  <sheetPr codeName="Feuil3"/>
  <dimension ref="A1:B8"/>
  <sheetViews>
    <sheetView workbookViewId="0">
      <selection activeCell="C13" sqref="C13"/>
    </sheetView>
  </sheetViews>
  <sheetFormatPr baseColWidth="10" defaultRowHeight="14.4" x14ac:dyDescent="0.3"/>
  <cols>
    <col min="1" max="2" width="15.6640625" customWidth="1"/>
  </cols>
  <sheetData>
    <row r="1" spans="1:2" ht="25.05" customHeight="1" x14ac:dyDescent="0.3">
      <c r="A1" s="6" t="s">
        <v>12</v>
      </c>
      <c r="B1" s="7" t="s">
        <v>7</v>
      </c>
    </row>
    <row r="2" spans="1:2" ht="25.05" customHeight="1" x14ac:dyDescent="0.3">
      <c r="A2" s="3">
        <v>0</v>
      </c>
      <c r="B2" s="2" t="s">
        <v>13</v>
      </c>
    </row>
    <row r="3" spans="1:2" ht="25.05" customHeight="1" x14ac:dyDescent="0.3">
      <c r="A3" s="4">
        <v>10</v>
      </c>
      <c r="B3" s="8" t="s">
        <v>14</v>
      </c>
    </row>
    <row r="4" spans="1:2" ht="25.05" customHeight="1" x14ac:dyDescent="0.3">
      <c r="A4" s="4">
        <v>25</v>
      </c>
      <c r="B4" s="8" t="s">
        <v>15</v>
      </c>
    </row>
    <row r="5" spans="1:2" ht="25.05" customHeight="1" x14ac:dyDescent="0.3">
      <c r="A5" s="4">
        <v>40</v>
      </c>
      <c r="B5" s="8" t="s">
        <v>16</v>
      </c>
    </row>
    <row r="6" spans="1:2" ht="25.05" customHeight="1" x14ac:dyDescent="0.3">
      <c r="A6" s="4">
        <v>55</v>
      </c>
      <c r="B6" s="8" t="s">
        <v>17</v>
      </c>
    </row>
    <row r="7" spans="1:2" ht="25.05" customHeight="1" x14ac:dyDescent="0.3">
      <c r="A7" s="4">
        <v>70</v>
      </c>
      <c r="B7" s="8" t="s">
        <v>18</v>
      </c>
    </row>
    <row r="8" spans="1:2" ht="25.05" customHeight="1" x14ac:dyDescent="0.3">
      <c r="A8" s="5">
        <v>81</v>
      </c>
      <c r="B8" s="2" t="s">
        <v>19</v>
      </c>
    </row>
  </sheetData>
  <conditionalFormatting sqref="B2:B8">
    <cfRule type="containsText" dxfId="9" priority="1" operator="containsText" text="G">
      <formula>NOT(ISERROR(SEARCH("G",B2)))</formula>
    </cfRule>
    <cfRule type="containsText" dxfId="8" priority="2" operator="containsText" text="F">
      <formula>NOT(ISERROR(SEARCH("F",B2)))</formula>
    </cfRule>
    <cfRule type="containsText" dxfId="7" priority="3" operator="containsText" text="E">
      <formula>NOT(ISERROR(SEARCH("E",B2)))</formula>
    </cfRule>
    <cfRule type="containsText" dxfId="6" priority="4" operator="containsText" text="D">
      <formula>NOT(ISERROR(SEARCH("D",B2)))</formula>
    </cfRule>
    <cfRule type="containsText" dxfId="5" priority="5" operator="containsText" text="C">
      <formula>NOT(ISERROR(SEARCH("C",B2)))</formula>
    </cfRule>
    <cfRule type="containsText" dxfId="4" priority="6" operator="containsText" text="B">
      <formula>NOT(ISERROR(SEARCH("B",B2)))</formula>
    </cfRule>
    <cfRule type="containsText" dxfId="3" priority="7" operator="containsText" text="A">
      <formula>NOT(ISERROR(SEARCH("A",B2)))</formula>
    </cfRule>
    <cfRule type="containsText" dxfId="2" priority="8" operator="containsText" text="A">
      <formula>NOT(ISERROR(SEARCH("A",B2)))</formula>
    </cfRule>
    <cfRule type="containsText" dxfId="1" priority="9" operator="containsText" text="B">
      <formula>NOT(ISERROR(SEARCH("B",B2)))</formula>
    </cfRule>
    <cfRule type="containsText" dxfId="0" priority="10" operator="containsText" text="A">
      <formula>NOT(ISERROR(SEARCH("A",B2)))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2524D-4E19-46C4-82D5-A9298D3B375F}">
  <sheetPr codeName="Feuil4"/>
  <dimension ref="A1:D2"/>
  <sheetViews>
    <sheetView workbookViewId="0">
      <selection sqref="A1:XFD2"/>
    </sheetView>
  </sheetViews>
  <sheetFormatPr baseColWidth="10" defaultRowHeight="14.4" x14ac:dyDescent="0.3"/>
  <cols>
    <col min="1" max="3" width="30.6640625" style="2" customWidth="1"/>
    <col min="4" max="4" width="64.33203125" style="2" customWidth="1"/>
  </cols>
  <sheetData>
    <row r="1" spans="1:4" ht="24.75" customHeight="1" x14ac:dyDescent="0.3">
      <c r="A1" s="24" t="s">
        <v>21</v>
      </c>
      <c r="B1" s="25" t="s">
        <v>23</v>
      </c>
      <c r="C1" s="25" t="s">
        <v>24</v>
      </c>
      <c r="D1" s="25" t="s">
        <v>25</v>
      </c>
    </row>
    <row r="2" spans="1:4" ht="62.4" x14ac:dyDescent="0.3">
      <c r="A2" s="20" t="s">
        <v>22</v>
      </c>
      <c r="B2" s="23">
        <v>0.216</v>
      </c>
      <c r="C2" s="22" t="s">
        <v>27</v>
      </c>
      <c r="D2" s="21" t="s">
        <v>26</v>
      </c>
    </row>
  </sheetData>
  <hyperlinks>
    <hyperlink ref="C2" r:id="rId1" xr:uid="{6EF916FE-135C-451E-86D9-7CC0FC97561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675FE-7EF0-AB43-8E56-F52EC69AA299}">
  <dimension ref="A1:C7"/>
  <sheetViews>
    <sheetView workbookViewId="0">
      <selection activeCell="C8" sqref="C8"/>
    </sheetView>
  </sheetViews>
  <sheetFormatPr baseColWidth="10" defaultRowHeight="14.4" x14ac:dyDescent="0.3"/>
  <cols>
    <col min="1" max="1" width="12.77734375" style="63" customWidth="1"/>
    <col min="2" max="3" width="100.77734375" style="61" customWidth="1"/>
  </cols>
  <sheetData>
    <row r="1" spans="1:3" ht="24.75" customHeight="1" x14ac:dyDescent="0.3">
      <c r="A1" s="57" t="s">
        <v>51</v>
      </c>
      <c r="B1" s="59" t="s">
        <v>52</v>
      </c>
      <c r="C1" s="59" t="s">
        <v>53</v>
      </c>
    </row>
    <row r="2" spans="1:3" s="58" customFormat="1" ht="19.95" customHeight="1" x14ac:dyDescent="0.3">
      <c r="A2" s="62">
        <v>44676</v>
      </c>
      <c r="B2" s="60" t="s">
        <v>55</v>
      </c>
      <c r="C2" s="60" t="s">
        <v>56</v>
      </c>
    </row>
    <row r="3" spans="1:3" s="58" customFormat="1" ht="19.95" customHeight="1" x14ac:dyDescent="0.3">
      <c r="A3" s="62">
        <v>44676</v>
      </c>
      <c r="B3" s="60" t="s">
        <v>57</v>
      </c>
      <c r="C3" s="60" t="s">
        <v>58</v>
      </c>
    </row>
    <row r="4" spans="1:3" s="58" customFormat="1" ht="19.95" customHeight="1" x14ac:dyDescent="0.3">
      <c r="A4" s="62">
        <v>44676</v>
      </c>
      <c r="B4" s="60" t="s">
        <v>59</v>
      </c>
      <c r="C4" s="60" t="s">
        <v>60</v>
      </c>
    </row>
    <row r="5" spans="1:3" s="58" customFormat="1" ht="19.95" customHeight="1" x14ac:dyDescent="0.3">
      <c r="A5" s="62">
        <v>44676</v>
      </c>
      <c r="B5" s="60" t="s">
        <v>61</v>
      </c>
      <c r="C5" s="60" t="s">
        <v>62</v>
      </c>
    </row>
    <row r="6" spans="1:3" s="58" customFormat="1" ht="19.95" customHeight="1" x14ac:dyDescent="0.3">
      <c r="A6" s="62">
        <v>45078</v>
      </c>
      <c r="B6" s="60" t="s">
        <v>54</v>
      </c>
      <c r="C6" s="60" t="s">
        <v>63</v>
      </c>
    </row>
    <row r="7" spans="1:3" s="58" customFormat="1" ht="19.95" customHeight="1" x14ac:dyDescent="0.3">
      <c r="A7" s="62">
        <v>45174</v>
      </c>
      <c r="B7" s="60" t="s">
        <v>64</v>
      </c>
      <c r="C7" s="6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Relevés &amp; Résultats</vt:lpstr>
      <vt:lpstr>Parcours</vt:lpstr>
      <vt:lpstr>Grades</vt:lpstr>
      <vt:lpstr>Sources et bases de calcul</vt:lpstr>
      <vt:lpstr>Changelog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GERBER</dc:creator>
  <cp:lastModifiedBy>DANO Elise</cp:lastModifiedBy>
  <dcterms:created xsi:type="dcterms:W3CDTF">2023-05-11T17:13:54Z</dcterms:created>
  <dcterms:modified xsi:type="dcterms:W3CDTF">2025-02-25T16:09:32Z</dcterms:modified>
</cp:coreProperties>
</file>